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enar\Downloads\"/>
    </mc:Choice>
  </mc:AlternateContent>
  <xr:revisionPtr revIDLastSave="0" documentId="13_ncr:1_{8F5ADD19-250E-4F9F-9680-827B3E8BD846}" xr6:coauthVersionLast="36" xr6:coauthVersionMax="36" xr10:uidLastSave="{00000000-0000-0000-0000-000000000000}"/>
  <bookViews>
    <workbookView xWindow="0" yWindow="0" windowWidth="15360" windowHeight="7425" activeTab="2" xr2:uid="{DEE43211-C8A9-4A98-9C0B-D8A75CC90AFB}"/>
  </bookViews>
  <sheets>
    <sheet name="Hoja1" sheetId="1" r:id="rId1"/>
    <sheet name="Hoja2" sheetId="2" r:id="rId2"/>
    <sheet name="Hoja3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G26" i="3"/>
  <c r="G27" i="3"/>
  <c r="G28" i="3"/>
  <c r="G29" i="3"/>
  <c r="G24" i="3"/>
  <c r="F25" i="3"/>
  <c r="F26" i="3"/>
  <c r="F27" i="3"/>
  <c r="F28" i="3"/>
  <c r="F29" i="3"/>
  <c r="F24" i="3"/>
  <c r="G10" i="3"/>
  <c r="G11" i="3"/>
  <c r="G12" i="3"/>
  <c r="G13" i="3"/>
  <c r="G14" i="3"/>
  <c r="G9" i="3"/>
  <c r="F11" i="3"/>
  <c r="F12" i="3" s="1"/>
  <c r="F13" i="3" s="1"/>
  <c r="F14" i="3" s="1"/>
  <c r="F10" i="3"/>
  <c r="F9" i="3"/>
  <c r="C19" i="3"/>
  <c r="G22" i="3"/>
  <c r="C20" i="3"/>
  <c r="C21" i="3" s="1"/>
  <c r="D19" i="3"/>
  <c r="E19" i="3" s="1"/>
  <c r="D18" i="3"/>
  <c r="E18" i="3" s="1"/>
  <c r="C18" i="3"/>
  <c r="E12" i="3"/>
  <c r="E13" i="3"/>
  <c r="E14" i="3"/>
  <c r="D12" i="3"/>
  <c r="D13" i="3"/>
  <c r="D14" i="3"/>
  <c r="C12" i="3"/>
  <c r="B12" i="3" s="1"/>
  <c r="E7" i="3"/>
  <c r="E8" i="3"/>
  <c r="E9" i="3"/>
  <c r="E10" i="3"/>
  <c r="E11" i="3"/>
  <c r="E6" i="3"/>
  <c r="D7" i="3"/>
  <c r="D8" i="3"/>
  <c r="D9" i="3"/>
  <c r="D10" i="3"/>
  <c r="D11" i="3"/>
  <c r="D6" i="3"/>
  <c r="C10" i="3"/>
  <c r="B10" i="3" s="1"/>
  <c r="C11" i="3" s="1"/>
  <c r="B11" i="3" s="1"/>
  <c r="B9" i="3"/>
  <c r="C9" i="3"/>
  <c r="C7" i="3"/>
  <c r="C8" i="3"/>
  <c r="C6" i="3"/>
  <c r="G11" i="2"/>
  <c r="C15" i="2"/>
  <c r="B15" i="2"/>
  <c r="E4" i="2"/>
  <c r="E5" i="2"/>
  <c r="E6" i="2"/>
  <c r="E7" i="2"/>
  <c r="E8" i="2"/>
  <c r="E9" i="2"/>
  <c r="E10" i="2"/>
  <c r="E11" i="2"/>
  <c r="E12" i="2"/>
  <c r="E13" i="2"/>
  <c r="E14" i="2"/>
  <c r="E3" i="2"/>
  <c r="D4" i="2"/>
  <c r="D5" i="2"/>
  <c r="D6" i="2"/>
  <c r="D7" i="2"/>
  <c r="D8" i="2"/>
  <c r="D9" i="2"/>
  <c r="D10" i="2"/>
  <c r="D11" i="2"/>
  <c r="D12" i="2"/>
  <c r="D13" i="2"/>
  <c r="D14" i="2"/>
  <c r="D3" i="2"/>
  <c r="H3" i="2"/>
  <c r="C22" i="3" l="1"/>
  <c r="D21" i="3"/>
  <c r="E21" i="3" s="1"/>
  <c r="D20" i="3"/>
  <c r="E20" i="3" s="1"/>
  <c r="C13" i="3"/>
  <c r="B13" i="3" s="1"/>
  <c r="C14" i="3"/>
  <c r="B14" i="3" s="1"/>
  <c r="E15" i="2"/>
  <c r="D15" i="2"/>
  <c r="G12" i="2" s="1"/>
  <c r="D22" i="3" l="1"/>
  <c r="E22" i="3" s="1"/>
  <c r="C23" i="3"/>
  <c r="H6" i="2"/>
  <c r="H5" i="2"/>
  <c r="H7" i="2"/>
  <c r="C24" i="3" l="1"/>
  <c r="D23" i="3"/>
  <c r="E23" i="3" s="1"/>
  <c r="B24" i="3" l="1"/>
  <c r="D24" i="3" s="1"/>
  <c r="E24" i="3" s="1"/>
  <c r="C25" i="3" l="1"/>
  <c r="B25" i="3" l="1"/>
  <c r="D25" i="3" s="1"/>
  <c r="E25" i="3" s="1"/>
  <c r="C26" i="3" l="1"/>
  <c r="B26" i="3" l="1"/>
  <c r="D26" i="3" s="1"/>
  <c r="E26" i="3" s="1"/>
  <c r="C27" i="3" l="1"/>
  <c r="C28" i="3" l="1"/>
  <c r="B27" i="3"/>
  <c r="D27" i="3" s="1"/>
  <c r="E27" i="3" s="1"/>
  <c r="C29" i="3" l="1"/>
  <c r="B29" i="3" s="1"/>
  <c r="D29" i="3" s="1"/>
  <c r="E29" i="3" s="1"/>
  <c r="B28" i="3"/>
  <c r="D28" i="3" s="1"/>
  <c r="E28" i="3" s="1"/>
</calcChain>
</file>

<file path=xl/sharedStrings.xml><?xml version="1.0" encoding="utf-8"?>
<sst xmlns="http://schemas.openxmlformats.org/spreadsheetml/2006/main" count="52" uniqueCount="37">
  <si>
    <t>Taller de Repaso -  tecnicas de pronostico</t>
  </si>
  <si>
    <t>Universidad de Nariño</t>
  </si>
  <si>
    <t>Presupuesto - Nariño</t>
  </si>
  <si>
    <t>Ejercicio 1: calcule el pronostico de la empresa para los tres primeros meses del año 2026</t>
  </si>
  <si>
    <t>Periodo</t>
  </si>
  <si>
    <t>cantidades</t>
  </si>
  <si>
    <t>Precio</t>
  </si>
  <si>
    <t xml:space="preserve">use </t>
  </si>
  <si>
    <t>minimos cuadrados</t>
  </si>
  <si>
    <t>incremento porcentual</t>
  </si>
  <si>
    <t>incremento absoluto</t>
  </si>
  <si>
    <t xml:space="preserve">Grafique las cantidades </t>
  </si>
  <si>
    <t xml:space="preserve">ejercicio 2: Calcule el pronostico para los 6 segundos meses del año. Use suavizamiento exponencial y </t>
  </si>
  <si>
    <t>promerdios moviles de n= 3 periodos</t>
  </si>
  <si>
    <t xml:space="preserve">estime las ventas por mes </t>
  </si>
  <si>
    <t>estime las ventas por trimestre</t>
  </si>
  <si>
    <t>estime el precio para el 2026 según la inflación</t>
  </si>
  <si>
    <t>estime las ventas por semestre</t>
  </si>
  <si>
    <t>BINANCE</t>
  </si>
  <si>
    <t>X</t>
  </si>
  <si>
    <t>XY</t>
  </si>
  <si>
    <t>X2</t>
  </si>
  <si>
    <t>PRECIO</t>
  </si>
  <si>
    <t>PRECIO 26</t>
  </si>
  <si>
    <t>ENERO</t>
  </si>
  <si>
    <t>FEBRERO</t>
  </si>
  <si>
    <t>MARZO</t>
  </si>
  <si>
    <t>Y=A+B*X</t>
  </si>
  <si>
    <t>B</t>
  </si>
  <si>
    <t>A</t>
  </si>
  <si>
    <t>PM (3)</t>
  </si>
  <si>
    <t>ERROR</t>
  </si>
  <si>
    <t>ERROR ABS</t>
  </si>
  <si>
    <t>SE</t>
  </si>
  <si>
    <t>ALPHA</t>
  </si>
  <si>
    <t>SUMA ERROR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</si>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</sst>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1" applyNumberFormat="1" applyFont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164" fontId="1" fillId="2" borderId="1" xfId="1" applyNumberFormat="1" applyFont="1" applyFill="1" applyBorder="1"/>
    <xf numFmtId="165" fontId="1" fillId="2" borderId="1" xfId="1" applyNumberFormat="1" applyFont="1" applyFill="1" applyBorder="1"/>
    <xf numFmtId="165" fontId="0" fillId="0" borderId="0" xfId="0" applyNumberFormat="1"/>
    <xf numFmtId="17" fontId="0" fillId="3" borderId="0" xfId="0" applyNumberFormat="1" applyFill="1" applyAlignment="1">
      <alignment horizontal="center"/>
    </xf>
    <xf numFmtId="165" fontId="0" fillId="3" borderId="0" xfId="1" applyNumberFormat="1" applyFont="1" applyFill="1"/>
    <xf numFmtId="165" fontId="0" fillId="0" borderId="0" xfId="0" applyNumberFormat="1" applyFill="1"/>
    <xf numFmtId="0" fontId="4" fillId="0" borderId="0" xfId="0" applyFont="1" applyAlignment="1">
      <alignment horizontal="center"/>
    </xf>
    <xf numFmtId="0" fontId="3" fillId="0" borderId="0" xfId="0" applyFont="1"/>
    <xf numFmtId="1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84B5-B3DC-456D-98E2-47925DC817FF}">
  <dimension ref="A1:F35"/>
  <sheetViews>
    <sheetView view="pageLayout" topLeftCell="A24" zoomScale="130" zoomScaleNormal="160" zoomScalePageLayoutView="130" workbookViewId="0">
      <selection activeCell="A28" sqref="A28:E35"/>
    </sheetView>
  </sheetViews>
  <sheetFormatPr baseColWidth="10" defaultRowHeight="15" x14ac:dyDescent="0.25"/>
  <cols>
    <col min="1" max="1" width="16.42578125" customWidth="1"/>
  </cols>
  <sheetData>
    <row r="1" spans="1:6" x14ac:dyDescent="0.25">
      <c r="A1" s="4" t="s">
        <v>18</v>
      </c>
    </row>
    <row r="2" spans="1:6" x14ac:dyDescent="0.25">
      <c r="B2" s="1"/>
      <c r="C2" s="5" t="s">
        <v>0</v>
      </c>
      <c r="D2" s="5"/>
      <c r="E2" s="5"/>
    </row>
    <row r="3" spans="1:6" x14ac:dyDescent="0.25">
      <c r="C3" s="5" t="s">
        <v>1</v>
      </c>
      <c r="D3" s="5"/>
      <c r="E3" s="5"/>
    </row>
    <row r="4" spans="1:6" x14ac:dyDescent="0.25">
      <c r="C4" s="5" t="s">
        <v>2</v>
      </c>
      <c r="D4" s="5"/>
      <c r="E4" s="5"/>
    </row>
    <row r="7" spans="1:6" x14ac:dyDescent="0.25">
      <c r="A7" t="s">
        <v>3</v>
      </c>
    </row>
    <row r="9" spans="1:6" x14ac:dyDescent="0.25">
      <c r="A9" s="1" t="s">
        <v>4</v>
      </c>
      <c r="B9" s="1" t="s">
        <v>5</v>
      </c>
      <c r="E9" s="1" t="s">
        <v>6</v>
      </c>
      <c r="F9">
        <v>15080</v>
      </c>
    </row>
    <row r="10" spans="1:6" x14ac:dyDescent="0.25">
      <c r="A10" s="2">
        <v>45658</v>
      </c>
      <c r="B10">
        <v>1500</v>
      </c>
    </row>
    <row r="11" spans="1:6" x14ac:dyDescent="0.25">
      <c r="A11" s="2">
        <v>45689</v>
      </c>
      <c r="B11">
        <v>1550</v>
      </c>
    </row>
    <row r="12" spans="1:6" x14ac:dyDescent="0.25">
      <c r="A12" s="2">
        <v>45717</v>
      </c>
      <c r="B12">
        <v>1600</v>
      </c>
      <c r="E12" s="3" t="s">
        <v>7</v>
      </c>
    </row>
    <row r="13" spans="1:6" x14ac:dyDescent="0.25">
      <c r="A13" s="2">
        <v>45748</v>
      </c>
      <c r="B13">
        <v>1700</v>
      </c>
      <c r="E13" t="s">
        <v>8</v>
      </c>
    </row>
    <row r="14" spans="1:6" x14ac:dyDescent="0.25">
      <c r="A14" s="2">
        <v>45778</v>
      </c>
      <c r="B14">
        <v>1800</v>
      </c>
      <c r="E14" t="s">
        <v>9</v>
      </c>
    </row>
    <row r="15" spans="1:6" x14ac:dyDescent="0.25">
      <c r="A15" s="2">
        <v>45809</v>
      </c>
      <c r="B15">
        <v>1900</v>
      </c>
      <c r="E15" t="s">
        <v>10</v>
      </c>
    </row>
    <row r="16" spans="1:6" x14ac:dyDescent="0.25">
      <c r="A16" s="2">
        <v>45839</v>
      </c>
      <c r="B16">
        <v>1760</v>
      </c>
    </row>
    <row r="17" spans="1:5" x14ac:dyDescent="0.25">
      <c r="A17" s="2">
        <v>45870</v>
      </c>
      <c r="B17">
        <v>1850</v>
      </c>
      <c r="E17" t="s">
        <v>11</v>
      </c>
    </row>
    <row r="18" spans="1:5" x14ac:dyDescent="0.25">
      <c r="A18" s="2">
        <v>45901</v>
      </c>
      <c r="B18">
        <v>1830</v>
      </c>
    </row>
    <row r="19" spans="1:5" x14ac:dyDescent="0.25">
      <c r="A19" s="2">
        <v>45931</v>
      </c>
      <c r="B19">
        <v>1900</v>
      </c>
      <c r="D19" t="s">
        <v>14</v>
      </c>
    </row>
    <row r="20" spans="1:5" x14ac:dyDescent="0.25">
      <c r="A20" s="2">
        <v>45962</v>
      </c>
      <c r="B20">
        <v>1920</v>
      </c>
      <c r="D20" t="s">
        <v>15</v>
      </c>
    </row>
    <row r="21" spans="1:5" x14ac:dyDescent="0.25">
      <c r="A21" s="2">
        <v>45992</v>
      </c>
      <c r="B21">
        <v>1915</v>
      </c>
      <c r="D21" t="s">
        <v>16</v>
      </c>
    </row>
    <row r="25" spans="1:5" x14ac:dyDescent="0.25">
      <c r="A25" t="s">
        <v>12</v>
      </c>
    </row>
    <row r="26" spans="1:5" x14ac:dyDescent="0.25">
      <c r="A26" t="s">
        <v>13</v>
      </c>
    </row>
    <row r="28" spans="1:5" x14ac:dyDescent="0.25">
      <c r="D28" s="1" t="s">
        <v>6</v>
      </c>
      <c r="E28">
        <v>7780</v>
      </c>
    </row>
    <row r="29" spans="1:5" x14ac:dyDescent="0.25">
      <c r="A29" s="1" t="s">
        <v>4</v>
      </c>
      <c r="B29" s="1" t="s">
        <v>5</v>
      </c>
    </row>
    <row r="30" spans="1:5" x14ac:dyDescent="0.25">
      <c r="A30" s="2">
        <v>45658</v>
      </c>
      <c r="B30">
        <v>26800</v>
      </c>
      <c r="D30" t="s">
        <v>14</v>
      </c>
    </row>
    <row r="31" spans="1:5" x14ac:dyDescent="0.25">
      <c r="A31" s="2">
        <v>45689</v>
      </c>
      <c r="B31">
        <v>25684</v>
      </c>
      <c r="D31" t="s">
        <v>17</v>
      </c>
    </row>
    <row r="32" spans="1:5" x14ac:dyDescent="0.25">
      <c r="A32" s="2">
        <v>45717</v>
      </c>
      <c r="B32">
        <v>27695</v>
      </c>
      <c r="D32" t="s">
        <v>11</v>
      </c>
    </row>
    <row r="33" spans="1:2" x14ac:dyDescent="0.25">
      <c r="A33" s="2">
        <v>45748</v>
      </c>
      <c r="B33">
        <v>26845</v>
      </c>
    </row>
    <row r="34" spans="1:2" x14ac:dyDescent="0.25">
      <c r="A34" s="2">
        <v>45778</v>
      </c>
      <c r="B34">
        <v>26770</v>
      </c>
    </row>
    <row r="35" spans="1:2" x14ac:dyDescent="0.25">
      <c r="A35" s="2">
        <v>45809</v>
      </c>
      <c r="B35">
        <v>27010</v>
      </c>
    </row>
  </sheetData>
  <mergeCells count="3">
    <mergeCell ref="C3:E3"/>
    <mergeCell ref="C4:E4"/>
    <mergeCell ref="C2:E2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E0A6C-22DE-4B48-8048-2834328387F2}">
  <dimension ref="A2:H15"/>
  <sheetViews>
    <sheetView zoomScale="140" zoomScaleNormal="140" workbookViewId="0">
      <selection activeCell="G12" sqref="G12"/>
    </sheetView>
  </sheetViews>
  <sheetFormatPr baseColWidth="10" defaultRowHeight="15" x14ac:dyDescent="0.25"/>
  <sheetData>
    <row r="2" spans="1:8" x14ac:dyDescent="0.25">
      <c r="A2" s="1" t="s">
        <v>4</v>
      </c>
      <c r="B2" s="1" t="s">
        <v>5</v>
      </c>
      <c r="C2" t="s">
        <v>19</v>
      </c>
      <c r="D2" t="s">
        <v>20</v>
      </c>
      <c r="E2" t="s">
        <v>21</v>
      </c>
      <c r="G2" t="s">
        <v>22</v>
      </c>
      <c r="H2">
        <v>15080</v>
      </c>
    </row>
    <row r="3" spans="1:8" x14ac:dyDescent="0.25">
      <c r="A3" s="2">
        <v>45658</v>
      </c>
      <c r="B3">
        <v>1500</v>
      </c>
      <c r="C3">
        <v>-5</v>
      </c>
      <c r="D3">
        <f>+B3*C3</f>
        <v>-7500</v>
      </c>
      <c r="E3">
        <f>+C3^2</f>
        <v>25</v>
      </c>
      <c r="G3" s="9" t="s">
        <v>23</v>
      </c>
      <c r="H3" s="11">
        <f>+H2*(1+5.1%)</f>
        <v>15849.079999999998</v>
      </c>
    </row>
    <row r="4" spans="1:8" x14ac:dyDescent="0.25">
      <c r="A4" s="2">
        <v>45689</v>
      </c>
      <c r="B4">
        <v>1550</v>
      </c>
      <c r="C4">
        <v>-4</v>
      </c>
      <c r="D4">
        <f t="shared" ref="D4:D14" si="0">+B4*C4</f>
        <v>-6200</v>
      </c>
      <c r="E4">
        <f t="shared" ref="E4:E14" si="1">+C4^2</f>
        <v>16</v>
      </c>
    </row>
    <row r="5" spans="1:8" x14ac:dyDescent="0.25">
      <c r="A5" s="2">
        <v>45717</v>
      </c>
      <c r="B5">
        <v>1600</v>
      </c>
      <c r="C5">
        <v>-3</v>
      </c>
      <c r="D5">
        <f t="shared" si="0"/>
        <v>-4800</v>
      </c>
      <c r="E5">
        <f t="shared" si="1"/>
        <v>9</v>
      </c>
      <c r="F5">
        <v>7</v>
      </c>
      <c r="G5" s="9" t="s">
        <v>24</v>
      </c>
      <c r="H5" s="10">
        <f>+$G$12+$G$11*F5</f>
        <v>2010.909090909091</v>
      </c>
    </row>
    <row r="6" spans="1:8" x14ac:dyDescent="0.25">
      <c r="A6" s="2">
        <v>45748</v>
      </c>
      <c r="B6">
        <v>1700</v>
      </c>
      <c r="C6">
        <v>-2</v>
      </c>
      <c r="D6">
        <f t="shared" si="0"/>
        <v>-3400</v>
      </c>
      <c r="E6">
        <f t="shared" si="1"/>
        <v>4</v>
      </c>
      <c r="F6">
        <v>8</v>
      </c>
      <c r="G6" s="9" t="s">
        <v>25</v>
      </c>
      <c r="H6" s="10">
        <f t="shared" ref="H6:H7" si="2">+$G$12+$G$11*F6</f>
        <v>2048.1643356643358</v>
      </c>
    </row>
    <row r="7" spans="1:8" x14ac:dyDescent="0.25">
      <c r="A7" s="2">
        <v>45778</v>
      </c>
      <c r="B7">
        <v>1800</v>
      </c>
      <c r="C7">
        <v>-1</v>
      </c>
      <c r="D7">
        <f t="shared" si="0"/>
        <v>-1800</v>
      </c>
      <c r="E7">
        <f t="shared" si="1"/>
        <v>1</v>
      </c>
      <c r="F7">
        <v>9</v>
      </c>
      <c r="G7" s="9" t="s">
        <v>26</v>
      </c>
      <c r="H7" s="10">
        <f t="shared" si="2"/>
        <v>2085.4195804195806</v>
      </c>
    </row>
    <row r="8" spans="1:8" x14ac:dyDescent="0.25">
      <c r="A8" s="2">
        <v>45809</v>
      </c>
      <c r="B8">
        <v>1900</v>
      </c>
      <c r="C8">
        <v>0</v>
      </c>
      <c r="D8">
        <f t="shared" si="0"/>
        <v>0</v>
      </c>
      <c r="E8">
        <f t="shared" si="1"/>
        <v>0</v>
      </c>
    </row>
    <row r="9" spans="1:8" x14ac:dyDescent="0.25">
      <c r="A9" s="2">
        <v>45839</v>
      </c>
      <c r="B9">
        <v>1760</v>
      </c>
      <c r="C9">
        <v>1</v>
      </c>
      <c r="D9">
        <f t="shared" si="0"/>
        <v>1760</v>
      </c>
      <c r="E9">
        <f t="shared" si="1"/>
        <v>1</v>
      </c>
    </row>
    <row r="10" spans="1:8" x14ac:dyDescent="0.25">
      <c r="A10" s="2">
        <v>45870</v>
      </c>
      <c r="B10">
        <v>1850</v>
      </c>
      <c r="C10">
        <v>2</v>
      </c>
      <c r="D10">
        <f t="shared" si="0"/>
        <v>3700</v>
      </c>
      <c r="E10">
        <f t="shared" si="1"/>
        <v>4</v>
      </c>
      <c r="G10" t="s">
        <v>27</v>
      </c>
    </row>
    <row r="11" spans="1:8" x14ac:dyDescent="0.25">
      <c r="A11" s="2">
        <v>45901</v>
      </c>
      <c r="B11">
        <v>1830</v>
      </c>
      <c r="C11">
        <v>3</v>
      </c>
      <c r="D11">
        <f t="shared" si="0"/>
        <v>5490</v>
      </c>
      <c r="E11">
        <f t="shared" si="1"/>
        <v>9</v>
      </c>
      <c r="F11" s="1" t="s">
        <v>28</v>
      </c>
      <c r="G11">
        <f>+(12*D15-C15*B15)/(12*E15-C15^2)</f>
        <v>37.255244755244753</v>
      </c>
    </row>
    <row r="12" spans="1:8" x14ac:dyDescent="0.25">
      <c r="A12" s="2">
        <v>45931</v>
      </c>
      <c r="B12">
        <v>1900</v>
      </c>
      <c r="C12">
        <v>4</v>
      </c>
      <c r="D12">
        <f t="shared" si="0"/>
        <v>7600</v>
      </c>
      <c r="E12">
        <f t="shared" si="1"/>
        <v>16</v>
      </c>
      <c r="F12" s="1" t="s">
        <v>29</v>
      </c>
      <c r="G12">
        <f>+(B15-G11*C15)/12</f>
        <v>1750.1223776223776</v>
      </c>
    </row>
    <row r="13" spans="1:8" x14ac:dyDescent="0.25">
      <c r="A13" s="2">
        <v>45962</v>
      </c>
      <c r="B13">
        <v>1920</v>
      </c>
      <c r="C13">
        <v>5</v>
      </c>
      <c r="D13">
        <f t="shared" si="0"/>
        <v>9600</v>
      </c>
      <c r="E13">
        <f t="shared" si="1"/>
        <v>25</v>
      </c>
    </row>
    <row r="14" spans="1:8" x14ac:dyDescent="0.25">
      <c r="A14" s="2">
        <v>45992</v>
      </c>
      <c r="B14">
        <v>1915</v>
      </c>
      <c r="C14">
        <v>6</v>
      </c>
      <c r="D14">
        <f t="shared" si="0"/>
        <v>11490</v>
      </c>
      <c r="E14">
        <f t="shared" si="1"/>
        <v>36</v>
      </c>
    </row>
    <row r="15" spans="1:8" x14ac:dyDescent="0.25">
      <c r="B15" s="8">
        <f>+SUM(B3:B14)</f>
        <v>21225</v>
      </c>
      <c r="C15" s="8">
        <f t="shared" ref="C15:E15" si="3">+SUM(C3:C14)</f>
        <v>6</v>
      </c>
      <c r="D15" s="8">
        <f t="shared" si="3"/>
        <v>15940</v>
      </c>
      <c r="E15" s="8">
        <f t="shared" si="3"/>
        <v>146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735A-B1C4-49C7-A5F1-B866F9BDC3DE}">
  <dimension ref="A1:G29"/>
  <sheetViews>
    <sheetView tabSelected="1" topLeftCell="A19" zoomScale="180" zoomScaleNormal="180" workbookViewId="0">
      <selection activeCell="E25" sqref="E25"/>
    </sheetView>
  </sheetViews>
  <sheetFormatPr baseColWidth="10" defaultRowHeight="15" x14ac:dyDescent="0.25"/>
  <cols>
    <col min="4" max="4" width="9.85546875" customWidth="1"/>
    <col min="5" max="5" width="10" customWidth="1"/>
    <col min="6" max="6" width="9.140625" customWidth="1"/>
    <col min="7" max="7" width="15.140625" bestFit="1" customWidth="1"/>
  </cols>
  <sheetData>
    <row r="1" spans="1:7" x14ac:dyDescent="0.25">
      <c r="D1" s="1" t="s">
        <v>6</v>
      </c>
      <c r="E1">
        <v>7780</v>
      </c>
    </row>
    <row r="2" spans="1:7" x14ac:dyDescent="0.25">
      <c r="A2" s="1" t="s">
        <v>4</v>
      </c>
      <c r="B2" s="1" t="s">
        <v>5</v>
      </c>
      <c r="C2" t="s">
        <v>30</v>
      </c>
      <c r="D2" t="s">
        <v>31</v>
      </c>
      <c r="E2" t="s">
        <v>32</v>
      </c>
      <c r="F2" s="1" t="s">
        <v>22</v>
      </c>
      <c r="G2" s="1" t="s">
        <v>36</v>
      </c>
    </row>
    <row r="3" spans="1:7" x14ac:dyDescent="0.25">
      <c r="A3" s="2">
        <v>45658</v>
      </c>
      <c r="B3" s="6">
        <v>26800</v>
      </c>
      <c r="C3" s="7"/>
    </row>
    <row r="4" spans="1:7" x14ac:dyDescent="0.25">
      <c r="A4" s="2">
        <v>45689</v>
      </c>
      <c r="B4" s="6">
        <v>25684</v>
      </c>
      <c r="C4" s="7"/>
    </row>
    <row r="5" spans="1:7" x14ac:dyDescent="0.25">
      <c r="A5" s="2">
        <v>45717</v>
      </c>
      <c r="B5" s="6">
        <v>27695</v>
      </c>
      <c r="C5" s="7"/>
    </row>
    <row r="6" spans="1:7" x14ac:dyDescent="0.25">
      <c r="A6" s="2">
        <v>45748</v>
      </c>
      <c r="B6" s="6">
        <v>26845</v>
      </c>
      <c r="C6" s="6">
        <f>+AVERAGE(B3:B5)</f>
        <v>26726.333333333332</v>
      </c>
      <c r="D6" s="12">
        <f>+B6-C6</f>
        <v>118.66666666666788</v>
      </c>
      <c r="E6" s="6">
        <f>+ABS(D6)</f>
        <v>118.66666666666788</v>
      </c>
    </row>
    <row r="7" spans="1:7" x14ac:dyDescent="0.25">
      <c r="A7" s="2">
        <v>45778</v>
      </c>
      <c r="B7" s="6">
        <v>26770</v>
      </c>
      <c r="C7" s="6">
        <f t="shared" ref="C7:C8" si="0">+AVERAGE(B4:B6)</f>
        <v>26741.333333333332</v>
      </c>
      <c r="D7" s="12">
        <f t="shared" ref="D7:D14" si="1">+B7-C7</f>
        <v>28.666666666667879</v>
      </c>
      <c r="E7" s="6">
        <f t="shared" ref="E7:E14" si="2">+ABS(D7)</f>
        <v>28.666666666667879</v>
      </c>
    </row>
    <row r="8" spans="1:7" x14ac:dyDescent="0.25">
      <c r="A8" s="2">
        <v>45809</v>
      </c>
      <c r="B8" s="6">
        <v>27010</v>
      </c>
      <c r="C8" s="6">
        <f t="shared" si="0"/>
        <v>27103.333333333332</v>
      </c>
      <c r="D8" s="12">
        <f t="shared" si="1"/>
        <v>-93.333333333332121</v>
      </c>
      <c r="E8" s="6">
        <f t="shared" si="2"/>
        <v>93.333333333332121</v>
      </c>
    </row>
    <row r="9" spans="1:7" x14ac:dyDescent="0.25">
      <c r="A9" s="13">
        <v>45839</v>
      </c>
      <c r="B9" s="14">
        <f>+C9</f>
        <v>26875</v>
      </c>
      <c r="C9" s="14">
        <f>+AVERAGE(B6:B8)</f>
        <v>26875</v>
      </c>
      <c r="D9" s="12">
        <f t="shared" si="1"/>
        <v>0</v>
      </c>
      <c r="E9" s="6">
        <f t="shared" si="2"/>
        <v>0</v>
      </c>
      <c r="F9" s="18">
        <f>+E1*(1+5.1%)</f>
        <v>8176.78</v>
      </c>
      <c r="G9" s="6">
        <f>+C9*F9</f>
        <v>219750962.5</v>
      </c>
    </row>
    <row r="10" spans="1:7" x14ac:dyDescent="0.25">
      <c r="A10" s="13">
        <v>45870</v>
      </c>
      <c r="B10" s="14">
        <f>+C10</f>
        <v>26885</v>
      </c>
      <c r="C10" s="14">
        <f t="shared" ref="C10:C14" si="3">+AVERAGE(B7:B9)</f>
        <v>26885</v>
      </c>
      <c r="D10" s="12">
        <f t="shared" si="1"/>
        <v>0</v>
      </c>
      <c r="E10" s="6">
        <f t="shared" si="2"/>
        <v>0</v>
      </c>
      <c r="F10" s="6">
        <f>+F9</f>
        <v>8176.78</v>
      </c>
      <c r="G10" s="6">
        <f t="shared" ref="G10:G14" si="4">+C10*F10</f>
        <v>219832730.29999998</v>
      </c>
    </row>
    <row r="11" spans="1:7" x14ac:dyDescent="0.25">
      <c r="A11" s="13">
        <v>45901</v>
      </c>
      <c r="B11" s="14">
        <f>+C11</f>
        <v>26923.333333333332</v>
      </c>
      <c r="C11" s="14">
        <f t="shared" si="3"/>
        <v>26923.333333333332</v>
      </c>
      <c r="D11" s="12">
        <f t="shared" si="1"/>
        <v>0</v>
      </c>
      <c r="E11" s="6">
        <f t="shared" si="2"/>
        <v>0</v>
      </c>
      <c r="F11" s="6">
        <f t="shared" ref="F11:F14" si="5">+F10</f>
        <v>8176.78</v>
      </c>
      <c r="G11" s="6">
        <f t="shared" si="4"/>
        <v>220146173.53333333</v>
      </c>
    </row>
    <row r="12" spans="1:7" x14ac:dyDescent="0.25">
      <c r="A12" s="13">
        <v>45931</v>
      </c>
      <c r="B12" s="14">
        <f>+C12</f>
        <v>26894.444444444442</v>
      </c>
      <c r="C12" s="14">
        <f>+AVERAGE(B9:B11)</f>
        <v>26894.444444444442</v>
      </c>
      <c r="D12" s="12">
        <f t="shared" si="1"/>
        <v>0</v>
      </c>
      <c r="E12" s="6">
        <f t="shared" si="2"/>
        <v>0</v>
      </c>
      <c r="F12" s="6">
        <f t="shared" si="5"/>
        <v>8176.78</v>
      </c>
      <c r="G12" s="6">
        <f t="shared" si="4"/>
        <v>219909955.44444442</v>
      </c>
    </row>
    <row r="13" spans="1:7" x14ac:dyDescent="0.25">
      <c r="A13" s="13">
        <v>45962</v>
      </c>
      <c r="B13" s="14">
        <f>+C13</f>
        <v>26900.925925925923</v>
      </c>
      <c r="C13" s="14">
        <f t="shared" si="3"/>
        <v>26900.925925925923</v>
      </c>
      <c r="D13" s="12">
        <f t="shared" si="1"/>
        <v>0</v>
      </c>
      <c r="E13" s="6">
        <f t="shared" si="2"/>
        <v>0</v>
      </c>
      <c r="F13" s="6">
        <f t="shared" si="5"/>
        <v>8176.78</v>
      </c>
      <c r="G13" s="6">
        <f t="shared" si="4"/>
        <v>219962953.09259257</v>
      </c>
    </row>
    <row r="14" spans="1:7" x14ac:dyDescent="0.25">
      <c r="A14" s="13">
        <v>45992</v>
      </c>
      <c r="B14" s="14">
        <f>+C14</f>
        <v>26906.234567901232</v>
      </c>
      <c r="C14" s="14">
        <f t="shared" si="3"/>
        <v>26906.234567901232</v>
      </c>
      <c r="D14" s="12">
        <f t="shared" si="1"/>
        <v>0</v>
      </c>
      <c r="E14" s="6">
        <f t="shared" si="2"/>
        <v>0</v>
      </c>
      <c r="F14" s="6">
        <f t="shared" si="5"/>
        <v>8176.78</v>
      </c>
      <c r="G14" s="6">
        <f t="shared" si="4"/>
        <v>220006360.69012344</v>
      </c>
    </row>
    <row r="17" spans="1:7" x14ac:dyDescent="0.25">
      <c r="A17" s="1" t="s">
        <v>4</v>
      </c>
      <c r="B17" s="1" t="s">
        <v>5</v>
      </c>
      <c r="C17" s="16" t="s">
        <v>33</v>
      </c>
      <c r="D17" t="s">
        <v>31</v>
      </c>
      <c r="E17" t="s">
        <v>32</v>
      </c>
    </row>
    <row r="18" spans="1:7" x14ac:dyDescent="0.25">
      <c r="A18" s="2">
        <v>45658</v>
      </c>
      <c r="B18" s="6">
        <v>26800</v>
      </c>
      <c r="C18" s="15">
        <f>+B18</f>
        <v>26800</v>
      </c>
      <c r="D18" s="12">
        <f t="shared" ref="D18:D20" si="6">+B18-C18</f>
        <v>0</v>
      </c>
      <c r="E18" s="6">
        <f t="shared" ref="E18:E20" si="7">+ABS(D18)</f>
        <v>0</v>
      </c>
    </row>
    <row r="19" spans="1:7" x14ac:dyDescent="0.25">
      <c r="A19" s="2">
        <v>45689</v>
      </c>
      <c r="B19" s="6">
        <v>25684</v>
      </c>
      <c r="C19" s="15">
        <f>+C18+$G$19*(B18-C18)</f>
        <v>26800</v>
      </c>
      <c r="D19" s="12">
        <f t="shared" si="6"/>
        <v>-1116</v>
      </c>
      <c r="E19" s="6">
        <f t="shared" si="7"/>
        <v>1116</v>
      </c>
      <c r="F19" s="17" t="s">
        <v>34</v>
      </c>
      <c r="G19" s="17">
        <v>0.9</v>
      </c>
    </row>
    <row r="20" spans="1:7" x14ac:dyDescent="0.25">
      <c r="A20" s="2">
        <v>45717</v>
      </c>
      <c r="B20" s="6">
        <v>27695</v>
      </c>
      <c r="C20" s="15">
        <f t="shared" ref="C20:C29" si="8">+C19+$G$19*(B19-C19)</f>
        <v>25795.599999999999</v>
      </c>
      <c r="D20" s="12">
        <f t="shared" si="6"/>
        <v>1899.4000000000015</v>
      </c>
      <c r="E20" s="6">
        <f t="shared" si="7"/>
        <v>1899.4000000000015</v>
      </c>
    </row>
    <row r="21" spans="1:7" x14ac:dyDescent="0.25">
      <c r="A21" s="2">
        <v>45748</v>
      </c>
      <c r="B21" s="6">
        <v>26845</v>
      </c>
      <c r="C21" s="15">
        <f t="shared" si="8"/>
        <v>27505.06</v>
      </c>
      <c r="D21" s="12">
        <f>+B21-C21</f>
        <v>-660.06000000000131</v>
      </c>
      <c r="E21" s="6">
        <f>+ABS(D21)</f>
        <v>660.06000000000131</v>
      </c>
    </row>
    <row r="22" spans="1:7" x14ac:dyDescent="0.25">
      <c r="A22" s="2">
        <v>45778</v>
      </c>
      <c r="B22" s="6">
        <v>26770</v>
      </c>
      <c r="C22" s="15">
        <f t="shared" si="8"/>
        <v>26911.006000000001</v>
      </c>
      <c r="D22" s="12">
        <f t="shared" ref="D22:D29" si="9">+B22-C22</f>
        <v>-141.00600000000122</v>
      </c>
      <c r="E22" s="6">
        <f t="shared" ref="E22:E29" si="10">+ABS(D22)</f>
        <v>141.00600000000122</v>
      </c>
      <c r="F22" t="s">
        <v>35</v>
      </c>
      <c r="G22" s="12">
        <f>+SUM(E19:E28)</f>
        <v>4042.3654000000024</v>
      </c>
    </row>
    <row r="23" spans="1:7" x14ac:dyDescent="0.25">
      <c r="A23" s="2">
        <v>45809</v>
      </c>
      <c r="B23" s="6">
        <v>27010</v>
      </c>
      <c r="C23" s="15">
        <f t="shared" si="8"/>
        <v>26784.100600000002</v>
      </c>
      <c r="D23" s="12">
        <f t="shared" si="9"/>
        <v>225.89939999999842</v>
      </c>
      <c r="E23" s="6">
        <f t="shared" si="10"/>
        <v>225.89939999999842</v>
      </c>
    </row>
    <row r="24" spans="1:7" x14ac:dyDescent="0.25">
      <c r="A24" s="13">
        <v>45839</v>
      </c>
      <c r="B24" s="14">
        <f>+C24</f>
        <v>26987.410060000002</v>
      </c>
      <c r="C24" s="15">
        <f t="shared" si="8"/>
        <v>26987.410060000002</v>
      </c>
      <c r="D24" s="12">
        <f t="shared" si="9"/>
        <v>0</v>
      </c>
      <c r="E24" s="6">
        <f t="shared" si="10"/>
        <v>0</v>
      </c>
      <c r="F24" s="18">
        <f>+F9</f>
        <v>8176.78</v>
      </c>
      <c r="G24" s="6">
        <f>+C24*F24</f>
        <v>220670114.83040681</v>
      </c>
    </row>
    <row r="25" spans="1:7" x14ac:dyDescent="0.25">
      <c r="A25" s="13">
        <v>45870</v>
      </c>
      <c r="B25" s="14">
        <f>+C25</f>
        <v>26987.410060000002</v>
      </c>
      <c r="C25" s="15">
        <f t="shared" si="8"/>
        <v>26987.410060000002</v>
      </c>
      <c r="D25" s="12">
        <f t="shared" si="9"/>
        <v>0</v>
      </c>
      <c r="E25" s="6">
        <f t="shared" si="10"/>
        <v>0</v>
      </c>
      <c r="F25" s="18">
        <f t="shared" ref="F25:F29" si="11">+F10</f>
        <v>8176.78</v>
      </c>
      <c r="G25" s="6">
        <f t="shared" ref="G25:G29" si="12">+C25*F25</f>
        <v>220670114.83040681</v>
      </c>
    </row>
    <row r="26" spans="1:7" x14ac:dyDescent="0.25">
      <c r="A26" s="13">
        <v>45901</v>
      </c>
      <c r="B26" s="14">
        <f>+C26</f>
        <v>26987.410060000002</v>
      </c>
      <c r="C26" s="15">
        <f t="shared" si="8"/>
        <v>26987.410060000002</v>
      </c>
      <c r="D26" s="12">
        <f t="shared" si="9"/>
        <v>0</v>
      </c>
      <c r="E26" s="6">
        <f t="shared" si="10"/>
        <v>0</v>
      </c>
      <c r="F26" s="18">
        <f t="shared" si="11"/>
        <v>8176.78</v>
      </c>
      <c r="G26" s="6">
        <f t="shared" si="12"/>
        <v>220670114.83040681</v>
      </c>
    </row>
    <row r="27" spans="1:7" x14ac:dyDescent="0.25">
      <c r="A27" s="13">
        <v>45931</v>
      </c>
      <c r="B27" s="14">
        <f>+C27</f>
        <v>26987.410060000002</v>
      </c>
      <c r="C27" s="15">
        <f t="shared" si="8"/>
        <v>26987.410060000002</v>
      </c>
      <c r="D27" s="12">
        <f t="shared" si="9"/>
        <v>0</v>
      </c>
      <c r="E27" s="6">
        <f t="shared" si="10"/>
        <v>0</v>
      </c>
      <c r="F27" s="18">
        <f t="shared" si="11"/>
        <v>8176.78</v>
      </c>
      <c r="G27" s="6">
        <f t="shared" si="12"/>
        <v>220670114.83040681</v>
      </c>
    </row>
    <row r="28" spans="1:7" x14ac:dyDescent="0.25">
      <c r="A28" s="13">
        <v>45962</v>
      </c>
      <c r="B28" s="14">
        <f>+C28</f>
        <v>26987.410060000002</v>
      </c>
      <c r="C28" s="15">
        <f t="shared" si="8"/>
        <v>26987.410060000002</v>
      </c>
      <c r="D28" s="12">
        <f t="shared" si="9"/>
        <v>0</v>
      </c>
      <c r="E28" s="6">
        <f t="shared" si="10"/>
        <v>0</v>
      </c>
      <c r="F28" s="18">
        <f t="shared" si="11"/>
        <v>8176.78</v>
      </c>
      <c r="G28" s="6">
        <f t="shared" si="12"/>
        <v>220670114.83040681</v>
      </c>
    </row>
    <row r="29" spans="1:7" x14ac:dyDescent="0.25">
      <c r="A29" s="13">
        <v>45992</v>
      </c>
      <c r="B29" s="14">
        <f>+C29</f>
        <v>26987.410060000002</v>
      </c>
      <c r="C29" s="15">
        <f t="shared" si="8"/>
        <v>26987.410060000002</v>
      </c>
      <c r="D29" s="12">
        <f t="shared" si="9"/>
        <v>0</v>
      </c>
      <c r="E29" s="6">
        <f t="shared" si="10"/>
        <v>0</v>
      </c>
      <c r="F29" s="18">
        <f t="shared" si="11"/>
        <v>8176.78</v>
      </c>
      <c r="G29" s="6">
        <f t="shared" si="12"/>
        <v>220670114.83040681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Udenar</cp:lastModifiedBy>
  <dcterms:created xsi:type="dcterms:W3CDTF">2025-09-23T18:25:41Z</dcterms:created>
  <dcterms:modified xsi:type="dcterms:W3CDTF">2025-09-30T19:44:20Z</dcterms:modified>
</cp:coreProperties>
</file>